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отчет" sheetId="1" r:id="rId1"/>
  </sheets>
  <definedNames>
    <definedName name="_xlnm.Print_Titles" localSheetId="0">отчет!$10:$14</definedName>
  </definedNames>
  <calcPr calcId="124519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"/>
  <c r="D61"/>
  <c r="D60"/>
  <c r="D47"/>
  <c r="D43"/>
  <c r="D44"/>
  <c r="G46"/>
  <c r="D46"/>
  <c r="Q63"/>
</calcChain>
</file>

<file path=xl/sharedStrings.xml><?xml version="1.0" encoding="utf-8"?>
<sst xmlns="http://schemas.openxmlformats.org/spreadsheetml/2006/main" count="98" uniqueCount="84">
  <si>
    <t>Остаток средств на начало года</t>
  </si>
  <si>
    <t>Возврат неиспользованных остатков субсидий прошлых
лет в доход бюджета (-)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</si>
  <si>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</si>
  <si>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Поступления от доходов , всего:</t>
  </si>
  <si>
    <t>от оказания услуг (выполнения работ)</t>
  </si>
  <si>
    <t>из них
от оказания услуг (выполнения работ) на платной основе</t>
  </si>
  <si>
    <t>в том числе:
от образовательной деятельности</t>
  </si>
  <si>
    <t>в том числе:
от реализации образовательных программ среднего профессионального образования</t>
  </si>
  <si>
    <t>от реализации основных программ профессионального обучения</t>
  </si>
  <si>
    <t>от реализации дополнительных образовательных программ</t>
  </si>
  <si>
    <t>от прочих видов деятельности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</si>
  <si>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</si>
  <si>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</si>
  <si>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</si>
  <si>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иные субсидии, предоставленные из бюджета</t>
  </si>
  <si>
    <t>от операций с активами</t>
  </si>
  <si>
    <t>прочие поступления</t>
  </si>
  <si>
    <t>Выплаты по расходам, всего:</t>
  </si>
  <si>
    <t>в том числе:
выплаты персоналу</t>
  </si>
  <si>
    <t>из них:
фонд оплаты труда</t>
  </si>
  <si>
    <t>в том числе:
педагогических работников</t>
  </si>
  <si>
    <t>учебно-вспомогательного персонала</t>
  </si>
  <si>
    <t>административно-управленческого персонала</t>
  </si>
  <si>
    <t>обслуживающего персонала</t>
  </si>
  <si>
    <t>иные выплаты персоналу учреждений, за исключением фонда оплаты труда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</si>
  <si>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</si>
  <si>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социальные и иные выплаты населению</t>
  </si>
  <si>
    <t>из них:
социальные выплаты гражданам, кроме публичных нормативных социальных выплат</t>
  </si>
  <si>
    <t>стипендии</t>
  </si>
  <si>
    <t>уплата налогов, сборов и иных платежей</t>
  </si>
  <si>
    <t>из них:
налог на имущество и земельный налог</t>
  </si>
  <si>
    <t>уплата прочих налогов и сборов</t>
  </si>
  <si>
    <t>уплата иных платежей</t>
  </si>
  <si>
    <t>из них: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</si>
  <si>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</si>
  <si>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</si>
  <si>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</si>
  <si>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</si>
  <si>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</si>
  <si>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</si>
  <si>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</si>
  <si>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поступление финансовых активов</t>
  </si>
  <si>
    <t>из них:
увеличение остатков средств</t>
  </si>
  <si>
    <t>выбытие финансовых активов, всего</t>
  </si>
  <si>
    <t>прочие выбытия</t>
  </si>
  <si>
    <t>изменение остатков средств (+; -)</t>
  </si>
  <si>
    <t>Остаток средств на конец года</t>
  </si>
  <si>
    <t>Код ВР</t>
  </si>
  <si>
    <t>Сумма</t>
  </si>
  <si>
    <t>Всего</t>
  </si>
  <si>
    <t>в том числе</t>
  </si>
  <si>
    <t>Субсидии на иные цели</t>
  </si>
  <si>
    <t>Субсидии на капитальные вложения</t>
  </si>
  <si>
    <t>Поступления от приносящей доход деятельности</t>
  </si>
  <si>
    <t xml:space="preserve"> в т.ч. Гранты</t>
  </si>
  <si>
    <t>Наименование</t>
  </si>
  <si>
    <t>Учреждение</t>
  </si>
  <si>
    <t>Еденица измерения: руб.</t>
  </si>
  <si>
    <t>Рраздел 1. Поступления и выплаты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</si>
  <si>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</si>
  <si>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для обеспечения государственных  нужд</t>
  </si>
  <si>
    <t>страхование</t>
  </si>
  <si>
    <t>работы, услуги по содержанию имущества, всего, из них</t>
  </si>
  <si>
    <t xml:space="preserve"> - взносы по обязательному социальному страхованию на выплаты по оплате труда работников и иные выплаты работникам учреждений
</t>
  </si>
  <si>
    <t>прочие работы, услуги всего, из них</t>
  </si>
  <si>
    <t>Государственное бюджетное профессиональное образовательное учреждение  Георгиевский региональный колледж «Интеграл» (ГБПОУ ГРК "Интеграл")</t>
  </si>
  <si>
    <t>2020г. текщий финансовый год</t>
  </si>
  <si>
    <t>в том числе:
от реализации основных профессиональных образовательных программ</t>
  </si>
  <si>
    <t>преподавателей и мастеров производственного обучения</t>
  </si>
  <si>
    <t>в том числе:
от реализации дополнительных профессиональных программ</t>
  </si>
  <si>
    <t>из них:
от уменьшения стоимости материальных запасов</t>
  </si>
  <si>
    <t>гранты</t>
  </si>
  <si>
    <t>прочие безвозмездные поступления</t>
  </si>
  <si>
    <t>из них
налог на прибыль</t>
  </si>
  <si>
    <t>налог на добавленную стоимость</t>
  </si>
  <si>
    <t>Х</t>
  </si>
  <si>
    <t>выплаты уменьшающие доход, всего</t>
  </si>
  <si>
    <t>из них
прочая закупка товаров,
работ и услуг для обеспечения государственных (муниципальных) нужд</t>
  </si>
  <si>
    <t>из них:
уменьшение остатков средств</t>
  </si>
  <si>
    <t>из них:
премии и гранты</t>
  </si>
  <si>
    <t>Субсидия на выполнение государственного задания</t>
  </si>
  <si>
    <t>премии и гранты</t>
  </si>
  <si>
    <t>Отчет о поступлении финансовых и материальных средств и об их расходовании по итогам финансового года</t>
  </si>
  <si>
    <t>на 31 декабря 2020 года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</si>
</sst>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</numFmts>
  <fonts count="8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3"/>
    </xf>
    <xf numFmtId="0" fontId="2" fillId="0" borderId="3" xfId="0" applyFont="1" applyBorder="1" applyAlignment="1">
      <alignment horizontal="left" vertical="top" wrapText="1" indent="4"/>
    </xf>
    <xf numFmtId="0" fontId="2" fillId="0" borderId="3" xfId="0" applyFont="1" applyBorder="1" applyAlignment="1">
      <alignment horizontal="left" vertical="top" wrapText="1" indent="5"/>
    </xf>
    <xf numFmtId="0" fontId="2" fillId="0" borderId="3" xfId="0" applyFont="1" applyBorder="1" applyAlignment="1">
      <alignment horizontal="left" vertical="top" wrapText="1" indent="6"/>
    </xf>
    <xf numFmtId="4" fontId="4" fillId="0" borderId="3" xfId="0" applyNumberFormat="1" applyFont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 indent="1"/>
    </xf>
    <xf numFmtId="4" fontId="4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43" fontId="4" fillId="0" borderId="3" xfId="0" applyNumberFormat="1" applyFont="1" applyBorder="1" applyAlignment="1">
      <alignment wrapText="1"/>
    </xf>
    <xf numFmtId="43" fontId="4" fillId="2" borderId="3" xfId="0" applyNumberFormat="1" applyFont="1" applyFill="1" applyBorder="1" applyAlignment="1">
      <alignment wrapText="1"/>
    </xf>
    <xf numFmtId="43" fontId="4" fillId="2" borderId="3" xfId="0" applyNumberFormat="1" applyFont="1" applyFill="1" applyBorder="1" applyAlignment="1">
      <alignment horizontal="center" wrapText="1"/>
    </xf>
    <xf numFmtId="41" fontId="4" fillId="0" borderId="3" xfId="0" applyNumberFormat="1" applyFont="1" applyBorder="1" applyAlignment="1">
      <alignment wrapText="1"/>
    </xf>
    <xf numFmtId="41" fontId="4" fillId="2" borderId="3" xfId="0" applyNumberFormat="1" applyFont="1" applyFill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43" fontId="5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82"/>
  <sheetViews>
    <sheetView tabSelected="1" workbookViewId="0">
      <selection activeCell="N20" sqref="N20"/>
    </sheetView>
  </sheetViews>
  <sheetFormatPr defaultRowHeight="15"/>
  <cols>
    <col min="1" max="1" width="34.7109375" style="4" customWidth="1"/>
    <col min="2" max="2" width="9.140625" style="7"/>
    <col min="3" max="3" width="13" style="4" customWidth="1"/>
    <col min="4" max="4" width="13.140625" style="4" customWidth="1"/>
    <col min="5" max="5" width="11.7109375" style="4" bestFit="1" customWidth="1"/>
    <col min="6" max="6" width="10.85546875" style="4" customWidth="1"/>
    <col min="7" max="7" width="12.5703125" style="4" bestFit="1" customWidth="1"/>
    <col min="8" max="8" width="10" style="4" customWidth="1"/>
    <col min="9" max="16384" width="9.140625" style="4"/>
  </cols>
  <sheetData>
    <row r="1" spans="1:94" ht="30.75" customHeight="1">
      <c r="A1" s="38" t="s">
        <v>82</v>
      </c>
      <c r="B1" s="38"/>
      <c r="C1" s="38"/>
      <c r="D1" s="38"/>
      <c r="E1" s="38"/>
      <c r="F1" s="38"/>
      <c r="G1" s="38"/>
      <c r="H1" s="3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</row>
    <row r="2" spans="1:94">
      <c r="A2" s="34" t="s">
        <v>83</v>
      </c>
      <c r="B2" s="34"/>
      <c r="C2" s="34"/>
      <c r="D2" s="34"/>
      <c r="E2" s="34"/>
      <c r="F2" s="34"/>
      <c r="G2" s="34"/>
      <c r="H2" s="34"/>
    </row>
    <row r="3" spans="1:94" ht="15" customHeight="1">
      <c r="F3" s="34"/>
      <c r="G3" s="34"/>
      <c r="H3" s="34"/>
    </row>
    <row r="4" spans="1:94" ht="30.75" customHeight="1">
      <c r="A4" s="4" t="s">
        <v>56</v>
      </c>
      <c r="B4" s="36" t="s">
        <v>65</v>
      </c>
      <c r="C4" s="36"/>
      <c r="D4" s="36"/>
      <c r="E4" s="36"/>
      <c r="F4" s="36"/>
      <c r="G4" s="36"/>
      <c r="H4" s="36"/>
    </row>
    <row r="6" spans="1:94" ht="15" customHeight="1">
      <c r="A6" s="4" t="s">
        <v>57</v>
      </c>
      <c r="B6" s="37"/>
      <c r="C6" s="37"/>
    </row>
    <row r="8" spans="1:94">
      <c r="A8" s="34" t="s">
        <v>58</v>
      </c>
      <c r="B8" s="34"/>
      <c r="C8" s="34"/>
      <c r="D8" s="34"/>
      <c r="E8" s="34"/>
      <c r="F8" s="34"/>
      <c r="G8" s="34"/>
      <c r="H8" s="34"/>
    </row>
    <row r="10" spans="1:94" s="5" customFormat="1">
      <c r="A10" s="31" t="s">
        <v>55</v>
      </c>
      <c r="B10" s="31" t="s">
        <v>47</v>
      </c>
      <c r="C10" s="35" t="s">
        <v>48</v>
      </c>
      <c r="D10" s="35"/>
      <c r="E10" s="35"/>
      <c r="F10" s="35"/>
      <c r="G10" s="35"/>
      <c r="H10" s="35"/>
    </row>
    <row r="11" spans="1:94" s="5" customFormat="1" ht="15" customHeight="1">
      <c r="A11" s="32"/>
      <c r="B11" s="32"/>
      <c r="C11" s="28" t="s">
        <v>66</v>
      </c>
      <c r="D11" s="29"/>
      <c r="E11" s="29"/>
      <c r="F11" s="29"/>
      <c r="G11" s="29"/>
      <c r="H11" s="30"/>
    </row>
    <row r="12" spans="1:94" s="5" customFormat="1">
      <c r="A12" s="32"/>
      <c r="B12" s="32"/>
      <c r="C12" s="31" t="s">
        <v>49</v>
      </c>
      <c r="D12" s="28" t="s">
        <v>50</v>
      </c>
      <c r="E12" s="29"/>
      <c r="F12" s="29"/>
      <c r="G12" s="29"/>
      <c r="H12" s="30"/>
    </row>
    <row r="13" spans="1:94" s="5" customFormat="1" ht="24" customHeight="1">
      <c r="A13" s="32"/>
      <c r="B13" s="32"/>
      <c r="C13" s="32"/>
      <c r="D13" s="31" t="s">
        <v>80</v>
      </c>
      <c r="E13" s="31" t="s">
        <v>51</v>
      </c>
      <c r="F13" s="31" t="s">
        <v>52</v>
      </c>
      <c r="G13" s="28" t="s">
        <v>53</v>
      </c>
      <c r="H13" s="30"/>
    </row>
    <row r="14" spans="1:94" s="5" customFormat="1" ht="42" customHeight="1">
      <c r="A14" s="33"/>
      <c r="B14" s="33"/>
      <c r="C14" s="33"/>
      <c r="D14" s="33"/>
      <c r="E14" s="33"/>
      <c r="F14" s="33"/>
      <c r="G14" s="6" t="s">
        <v>49</v>
      </c>
      <c r="H14" s="6" t="s">
        <v>54</v>
      </c>
    </row>
    <row r="15" spans="1:94">
      <c r="A15" s="1" t="s">
        <v>0</v>
      </c>
      <c r="B15" s="14"/>
      <c r="C15" s="20">
        <f ca="1">D15+E15+F15+G15</f>
        <v>1139939.27</v>
      </c>
      <c r="D15" s="20">
        <v>0</v>
      </c>
      <c r="E15" s="20">
        <v>0</v>
      </c>
      <c r="F15" s="20">
        <v>0</v>
      </c>
      <c r="G15" s="20">
        <v>1139939.27</v>
      </c>
      <c r="H15" s="23">
        <v>0</v>
      </c>
    </row>
    <row r="16" spans="1:94" ht="38.25">
      <c r="A16" s="2" t="s">
        <v>1</v>
      </c>
      <c r="B16" s="14"/>
      <c r="C16" s="20">
        <f t="shared" ref="C16:C17" ca="1" si="0">D16+E16+F16+G16</f>
        <v>0</v>
      </c>
      <c r="D16" s="20">
        <v>0</v>
      </c>
      <c r="E16" s="20">
        <v>0</v>
      </c>
      <c r="F16" s="20">
        <v>0</v>
      </c>
      <c r="G16" s="20">
        <v>0</v>
      </c>
      <c r="H16" s="23">
        <v>0</v>
      </c>
    </row>
    <row r="17" spans="1:8" ht="53.25" customHeight="1">
      <c r="A17" s="2" t="s">
        <v>2</v>
      </c>
      <c r="B17" s="14"/>
      <c r="C17" s="20">
        <f t="shared" ca="1" si="0"/>
        <v>0</v>
      </c>
      <c r="D17" s="20">
        <v>0</v>
      </c>
      <c r="E17" s="20">
        <v>0</v>
      </c>
      <c r="F17" s="20">
        <v>0</v>
      </c>
      <c r="G17" s="20">
        <v>0</v>
      </c>
      <c r="H17" s="23">
        <v>0</v>
      </c>
    </row>
    <row r="18" spans="1:8">
      <c r="A18" s="17" t="s">
        <v>3</v>
      </c>
      <c r="B18" s="16" t="s">
        <v>75</v>
      </c>
      <c r="C18" s="21">
        <f ca="1">C19+C31+C32+C34+C37</f>
        <v>77729327.620000005</v>
      </c>
      <c r="D18" s="21">
        <f ca="1">D19</f>
        <v>56182051.93</v>
      </c>
      <c r="E18" s="21">
        <f ca="1">E31</f>
        <v>7807979.790000001</v>
      </c>
      <c r="F18" s="21">
        <v>0</v>
      </c>
      <c r="G18" s="21">
        <f ca="1">G19+G31+G32+G34+G37</f>
        <v>13739295.9</v>
      </c>
      <c r="H18" s="24">
        <v>0</v>
      </c>
    </row>
    <row r="19" spans="1:8" ht="17.25" customHeight="1">
      <c r="A19" s="15" t="s">
        <v>4</v>
      </c>
      <c r="B19" s="16"/>
      <c r="C19" s="21">
        <f ca="1">D19+E19+F19+G19</f>
        <v>69401712.519999996</v>
      </c>
      <c r="D19" s="21">
        <v>56182051.93</v>
      </c>
      <c r="E19" s="21">
        <v>0</v>
      </c>
      <c r="F19" s="21">
        <v>0</v>
      </c>
      <c r="G19" s="21">
        <f ca="1">G20</f>
        <v>13219660.59</v>
      </c>
      <c r="H19" s="24">
        <v>0</v>
      </c>
    </row>
    <row r="20" spans="1:8" ht="38.25">
      <c r="A20" s="9" t="s">
        <v>5</v>
      </c>
      <c r="B20" s="18">
        <v>130</v>
      </c>
      <c r="C20" s="20">
        <f t="shared" ref="C20:C33" ca="1" si="1">D20+E20+F20+G20</f>
        <v>13219660.59</v>
      </c>
      <c r="D20" s="20">
        <v>0</v>
      </c>
      <c r="E20" s="20">
        <v>0</v>
      </c>
      <c r="F20" s="20">
        <v>0</v>
      </c>
      <c r="G20" s="20">
        <f ca="1">G21+G27</f>
        <v>13219660.59</v>
      </c>
      <c r="H20" s="23">
        <v>0</v>
      </c>
    </row>
    <row r="21" spans="1:8" ht="25.5">
      <c r="A21" s="10" t="s">
        <v>6</v>
      </c>
      <c r="B21" s="18">
        <v>130</v>
      </c>
      <c r="C21" s="20">
        <f ca="1">D21+E21+F21+G21</f>
        <v>7788570.9799999995</v>
      </c>
      <c r="D21" s="20">
        <v>0</v>
      </c>
      <c r="E21" s="20">
        <v>0</v>
      </c>
      <c r="F21" s="20">
        <v>0</v>
      </c>
      <c r="G21" s="20">
        <f ca="1">G22</f>
        <v>7788570.9799999995</v>
      </c>
      <c r="H21" s="23">
        <v>0</v>
      </c>
    </row>
    <row r="22" spans="1:8" ht="51">
      <c r="A22" s="11" t="s">
        <v>67</v>
      </c>
      <c r="B22" s="18">
        <v>130</v>
      </c>
      <c r="C22" s="20">
        <f t="shared" ca="1" si="1"/>
        <v>7788570.9799999995</v>
      </c>
      <c r="D22" s="20">
        <v>0</v>
      </c>
      <c r="E22" s="20">
        <v>0</v>
      </c>
      <c r="F22" s="20">
        <v>0</v>
      </c>
      <c r="G22" s="20">
        <f ca="1">SUM(G23:G25)</f>
        <v>7788570.9799999995</v>
      </c>
      <c r="H22" s="23">
        <v>0</v>
      </c>
    </row>
    <row r="23" spans="1:8" ht="51">
      <c r="A23" s="12" t="s">
        <v>7</v>
      </c>
      <c r="B23" s="18">
        <v>130</v>
      </c>
      <c r="C23" s="20">
        <f t="shared" ca="1" si="1"/>
        <v>4346390.01</v>
      </c>
      <c r="D23" s="20">
        <v>0</v>
      </c>
      <c r="E23" s="20">
        <v>0</v>
      </c>
      <c r="F23" s="20">
        <v>0</v>
      </c>
      <c r="G23" s="20">
        <v>4346390.01</v>
      </c>
      <c r="H23" s="23">
        <v>0</v>
      </c>
    </row>
    <row r="24" spans="1:8" ht="38.25">
      <c r="A24" s="12" t="s">
        <v>8</v>
      </c>
      <c r="B24" s="18">
        <v>130</v>
      </c>
      <c r="C24" s="20">
        <f t="shared" ca="1" si="1"/>
        <v>252576.05</v>
      </c>
      <c r="D24" s="20">
        <v>0</v>
      </c>
      <c r="E24" s="20">
        <v>0</v>
      </c>
      <c r="F24" s="20">
        <v>0</v>
      </c>
      <c r="G24" s="20">
        <v>252576.05</v>
      </c>
      <c r="H24" s="23">
        <v>0</v>
      </c>
    </row>
    <row r="25" spans="1:8" ht="29.25" customHeight="1">
      <c r="A25" s="12" t="s">
        <v>9</v>
      </c>
      <c r="B25" s="18">
        <v>130</v>
      </c>
      <c r="C25" s="20">
        <f t="shared" ca="1" si="1"/>
        <v>3189604.92</v>
      </c>
      <c r="D25" s="20">
        <v>0</v>
      </c>
      <c r="E25" s="20">
        <v>0</v>
      </c>
      <c r="F25" s="20">
        <v>0</v>
      </c>
      <c r="G25" s="20">
        <f ca="1">SUM(G26:G26)</f>
        <v>3189604.92</v>
      </c>
      <c r="H25" s="23">
        <v>0</v>
      </c>
    </row>
    <row r="26" spans="1:8" ht="39.75" customHeight="1">
      <c r="A26" s="13" t="s">
        <v>69</v>
      </c>
      <c r="B26" s="18">
        <v>130</v>
      </c>
      <c r="C26" s="20">
        <f t="shared" ca="1" si="1"/>
        <v>3189604.92</v>
      </c>
      <c r="D26" s="20">
        <v>0</v>
      </c>
      <c r="E26" s="20">
        <v>0</v>
      </c>
      <c r="F26" s="20">
        <v>0</v>
      </c>
      <c r="G26" s="20">
        <v>3189604.92</v>
      </c>
      <c r="H26" s="23">
        <v>0</v>
      </c>
    </row>
    <row r="27" spans="1:8">
      <c r="A27" s="10" t="s">
        <v>10</v>
      </c>
      <c r="B27" s="18">
        <v>130</v>
      </c>
      <c r="C27" s="20">
        <f t="shared" ca="1" si="1"/>
        <v>5431089.6100000003</v>
      </c>
      <c r="D27" s="20">
        <v>0</v>
      </c>
      <c r="E27" s="20">
        <v>0</v>
      </c>
      <c r="F27" s="20">
        <v>0</v>
      </c>
      <c r="G27" s="20">
        <f ca="1">SUM(G28:G30)</f>
        <v>5431089.6100000003</v>
      </c>
      <c r="H27" s="23">
        <v>0</v>
      </c>
    </row>
    <row r="28" spans="1:8" ht="51">
      <c r="A28" s="11" t="s">
        <v>11</v>
      </c>
      <c r="B28" s="18">
        <v>130</v>
      </c>
      <c r="C28" s="20">
        <f t="shared" ca="1" si="1"/>
        <v>1763859.24</v>
      </c>
      <c r="D28" s="20">
        <v>0</v>
      </c>
      <c r="E28" s="20">
        <v>0</v>
      </c>
      <c r="F28" s="20">
        <v>0</v>
      </c>
      <c r="G28" s="20">
        <v>1763859.24</v>
      </c>
      <c r="H28" s="23">
        <v>0</v>
      </c>
    </row>
    <row r="29" spans="1:8">
      <c r="A29" s="11" t="s">
        <v>12</v>
      </c>
      <c r="B29" s="18">
        <v>130</v>
      </c>
      <c r="C29" s="20">
        <f t="shared" ca="1" si="1"/>
        <v>612</v>
      </c>
      <c r="D29" s="20">
        <v>0</v>
      </c>
      <c r="E29" s="20">
        <v>0</v>
      </c>
      <c r="F29" s="20">
        <v>0</v>
      </c>
      <c r="G29" s="20">
        <v>612</v>
      </c>
      <c r="H29" s="23">
        <v>0</v>
      </c>
    </row>
    <row r="30" spans="1:8">
      <c r="A30" s="11" t="s">
        <v>13</v>
      </c>
      <c r="B30" s="18">
        <v>130</v>
      </c>
      <c r="C30" s="20">
        <f t="shared" ca="1" si="1"/>
        <v>3666618.37</v>
      </c>
      <c r="D30" s="20">
        <v>0</v>
      </c>
      <c r="E30" s="20">
        <v>0</v>
      </c>
      <c r="F30" s="20">
        <v>0</v>
      </c>
      <c r="G30" s="20">
        <v>3666618.37</v>
      </c>
      <c r="H30" s="23">
        <v>0</v>
      </c>
    </row>
    <row r="31" spans="1:8" ht="25.5">
      <c r="A31" s="15" t="s">
        <v>14</v>
      </c>
      <c r="B31" s="19">
        <v>180</v>
      </c>
      <c r="C31" s="21">
        <f ca="1">E31</f>
        <v>7807979.790000001</v>
      </c>
      <c r="D31" s="21">
        <v>0</v>
      </c>
      <c r="E31" s="21">
        <f ca="1">6999680+119992.87+478367.19+124939.73+55000+30000</f>
        <v>7807979.790000001</v>
      </c>
      <c r="F31" s="21">
        <v>0</v>
      </c>
      <c r="G31" s="22">
        <v>0</v>
      </c>
      <c r="H31" s="24">
        <v>0</v>
      </c>
    </row>
    <row r="32" spans="1:8">
      <c r="A32" s="15" t="s">
        <v>15</v>
      </c>
      <c r="B32" s="19">
        <v>440</v>
      </c>
      <c r="C32" s="21">
        <f t="shared" ca="1" si="1"/>
        <v>25280</v>
      </c>
      <c r="D32" s="21">
        <v>0</v>
      </c>
      <c r="E32" s="21">
        <v>0</v>
      </c>
      <c r="F32" s="21">
        <v>0</v>
      </c>
      <c r="G32" s="21">
        <f ca="1">G33</f>
        <v>25280</v>
      </c>
      <c r="H32" s="24">
        <v>0</v>
      </c>
    </row>
    <row r="33" spans="1:8" ht="38.25">
      <c r="A33" s="9" t="s">
        <v>70</v>
      </c>
      <c r="B33" s="18">
        <v>440</v>
      </c>
      <c r="C33" s="20">
        <f t="shared" ca="1" si="1"/>
        <v>25280</v>
      </c>
      <c r="D33" s="20">
        <v>0</v>
      </c>
      <c r="E33" s="20">
        <v>0</v>
      </c>
      <c r="F33" s="20">
        <v>0</v>
      </c>
      <c r="G33" s="20">
        <v>25280</v>
      </c>
      <c r="H33" s="23">
        <v>0</v>
      </c>
    </row>
    <row r="34" spans="1:8">
      <c r="A34" s="15" t="s">
        <v>16</v>
      </c>
      <c r="B34" s="19">
        <v>150</v>
      </c>
      <c r="C34" s="21">
        <f ca="1">D34+E34+F34+G34</f>
        <v>931198.31</v>
      </c>
      <c r="D34" s="21">
        <v>0</v>
      </c>
      <c r="E34" s="21">
        <v>0</v>
      </c>
      <c r="F34" s="21">
        <v>0</v>
      </c>
      <c r="G34" s="21">
        <f ca="1">G35+G36</f>
        <v>931198.31</v>
      </c>
      <c r="H34" s="21">
        <f ca="1">H35+H36</f>
        <v>80000</v>
      </c>
    </row>
    <row r="35" spans="1:8">
      <c r="A35" s="9" t="s">
        <v>71</v>
      </c>
      <c r="B35" s="18">
        <v>150</v>
      </c>
      <c r="C35" s="20">
        <f t="shared" ref="C35:C38" ca="1" si="2">D35+E35+F35+G35</f>
        <v>80000</v>
      </c>
      <c r="D35" s="20">
        <v>0</v>
      </c>
      <c r="E35" s="20">
        <v>0</v>
      </c>
      <c r="F35" s="20">
        <v>0</v>
      </c>
      <c r="G35" s="20">
        <v>80000</v>
      </c>
      <c r="H35" s="25">
        <v>80000</v>
      </c>
    </row>
    <row r="36" spans="1:8">
      <c r="A36" s="9" t="s">
        <v>72</v>
      </c>
      <c r="B36" s="18">
        <v>150</v>
      </c>
      <c r="C36" s="20">
        <f t="shared" ca="1" si="2"/>
        <v>851198.31</v>
      </c>
      <c r="D36" s="20">
        <v>0</v>
      </c>
      <c r="E36" s="20">
        <v>0</v>
      </c>
      <c r="F36" s="20">
        <v>0</v>
      </c>
      <c r="G36" s="20">
        <v>851198.31</v>
      </c>
      <c r="H36" s="23">
        <v>0</v>
      </c>
    </row>
    <row r="37" spans="1:8">
      <c r="A37" s="15" t="s">
        <v>76</v>
      </c>
      <c r="B37" s="19">
        <v>189</v>
      </c>
      <c r="C37" s="21">
        <f t="shared" ca="1" si="2"/>
        <v>-436843</v>
      </c>
      <c r="D37" s="21">
        <v>0</v>
      </c>
      <c r="E37" s="21">
        <v>0</v>
      </c>
      <c r="F37" s="21">
        <v>0</v>
      </c>
      <c r="G37" s="21">
        <f ca="1">G38+G39</f>
        <v>-436843</v>
      </c>
      <c r="H37" s="24">
        <v>0</v>
      </c>
    </row>
    <row r="38" spans="1:8" ht="25.5">
      <c r="A38" s="9" t="s">
        <v>73</v>
      </c>
      <c r="B38" s="18">
        <v>189</v>
      </c>
      <c r="C38" s="20">
        <f t="shared" ca="1" si="2"/>
        <v>-81778</v>
      </c>
      <c r="D38" s="20">
        <v>0</v>
      </c>
      <c r="E38" s="20">
        <v>0</v>
      </c>
      <c r="F38" s="20">
        <v>0</v>
      </c>
      <c r="G38" s="20">
        <v>-81778</v>
      </c>
      <c r="H38" s="23">
        <v>0</v>
      </c>
    </row>
    <row r="39" spans="1:8">
      <c r="A39" s="9" t="s">
        <v>74</v>
      </c>
      <c r="B39" s="18">
        <v>189</v>
      </c>
      <c r="C39" s="20">
        <f t="shared" ref="C39" ca="1" si="3">D39+E39+F39+G39</f>
        <v>-355065</v>
      </c>
      <c r="D39" s="20">
        <v>0</v>
      </c>
      <c r="E39" s="20">
        <v>0</v>
      </c>
      <c r="F39" s="20">
        <v>0</v>
      </c>
      <c r="G39" s="20">
        <v>-355065</v>
      </c>
      <c r="H39" s="23">
        <v>0</v>
      </c>
    </row>
    <row r="40" spans="1:8">
      <c r="A40" s="17" t="s">
        <v>17</v>
      </c>
      <c r="B40" s="19" t="s">
        <v>75</v>
      </c>
      <c r="C40" s="21">
        <f ca="1">C41+C51+C56+C60+C55</f>
        <v>77830170.670000002</v>
      </c>
      <c r="D40" s="21">
        <f t="shared" ref="D40:G40" ca="1" si="4">D41+D51+D56+D60</f>
        <v>56182051.93</v>
      </c>
      <c r="E40" s="21">
        <f ca="1">E41+E51+E56+E60+E55</f>
        <v>7807979.79</v>
      </c>
      <c r="F40" s="21">
        <f t="shared" ca="1" si="4"/>
        <v>0</v>
      </c>
      <c r="G40" s="21">
        <f t="shared" ca="1" si="4"/>
        <v>13840138.949999999</v>
      </c>
      <c r="H40" s="24">
        <v>0</v>
      </c>
    </row>
    <row r="41" spans="1:8" ht="25.5">
      <c r="A41" s="8" t="s">
        <v>18</v>
      </c>
      <c r="B41" s="18" t="s">
        <v>75</v>
      </c>
      <c r="C41" s="20">
        <f ca="1">D41+E41+F41+G41</f>
        <v>53498648.550000004</v>
      </c>
      <c r="D41" s="20">
        <f ca="1">D42+D48+D50</f>
        <v>44817595.130000003</v>
      </c>
      <c r="E41" s="20">
        <f ca="1">E42+E48+E50</f>
        <v>0</v>
      </c>
      <c r="F41" s="20">
        <v>0</v>
      </c>
      <c r="G41" s="20">
        <f ca="1">G42+G48+G50+G49</f>
        <v>8681053.4199999999</v>
      </c>
      <c r="H41" s="23">
        <v>0</v>
      </c>
    </row>
    <row r="42" spans="1:8" ht="25.5">
      <c r="A42" s="9" t="s">
        <v>19</v>
      </c>
      <c r="B42" s="18">
        <v>111</v>
      </c>
      <c r="C42" s="20">
        <f t="shared" ref="C42:C73" ca="1" si="5">D42+E42+F42+G42</f>
        <v>41206199.329999998</v>
      </c>
      <c r="D42" s="20">
        <f ca="1">D43+D45+D46+D47</f>
        <v>34527200.890000001</v>
      </c>
      <c r="E42" s="20">
        <f ca="1">E43+E45+E46+E47</f>
        <v>0</v>
      </c>
      <c r="F42" s="20">
        <v>0</v>
      </c>
      <c r="G42" s="20">
        <f ca="1">G43+G45+G46+G47</f>
        <v>6678998.4399999995</v>
      </c>
      <c r="H42" s="23">
        <v>0</v>
      </c>
    </row>
    <row r="43" spans="1:8" ht="25.5">
      <c r="A43" s="10" t="s">
        <v>20</v>
      </c>
      <c r="B43" s="18">
        <v>111</v>
      </c>
      <c r="C43" s="20">
        <f t="shared" ca="1" si="5"/>
        <v>20357158.969999999</v>
      </c>
      <c r="D43" s="20">
        <f>18133602.52+45489.36</f>
        <v>18179091.879999999</v>
      </c>
      <c r="E43" s="20">
        <v>0</v>
      </c>
      <c r="F43" s="20">
        <v>0</v>
      </c>
      <c r="G43" s="20">
        <v>2178067.09</v>
      </c>
      <c r="H43" s="23">
        <v>0</v>
      </c>
    </row>
    <row r="44" spans="1:8" ht="24.75" customHeight="1">
      <c r="A44" s="27" t="s">
        <v>68</v>
      </c>
      <c r="B44" s="18">
        <v>111</v>
      </c>
      <c r="C44" s="20">
        <f t="shared" ca="1" si="5"/>
        <v>18443511.870000001</v>
      </c>
      <c r="D44" s="20">
        <f>16376750.38+40184.37</f>
        <v>16416934.75</v>
      </c>
      <c r="E44" s="20">
        <v>0</v>
      </c>
      <c r="F44" s="20">
        <v>0</v>
      </c>
      <c r="G44" s="20">
        <v>2026577.12</v>
      </c>
      <c r="H44" s="23">
        <v>0</v>
      </c>
    </row>
    <row r="45" spans="1:8" ht="25.5">
      <c r="A45" s="10" t="s">
        <v>21</v>
      </c>
      <c r="B45" s="18">
        <v>111</v>
      </c>
      <c r="C45" s="20">
        <f t="shared" ca="1" si="5"/>
        <v>506464.15</v>
      </c>
      <c r="D45" s="20">
        <v>468517.87</v>
      </c>
      <c r="E45" s="20">
        <v>0</v>
      </c>
      <c r="F45" s="20">
        <v>0</v>
      </c>
      <c r="G45" s="20">
        <v>37946.28</v>
      </c>
      <c r="H45" s="23">
        <v>0</v>
      </c>
    </row>
    <row r="46" spans="1:8" ht="25.5" customHeight="1">
      <c r="A46" s="10" t="s">
        <v>22</v>
      </c>
      <c r="B46" s="18">
        <v>111</v>
      </c>
      <c r="C46" s="20">
        <f t="shared" ca="1" si="5"/>
        <v>9347725.1400000006</v>
      </c>
      <c r="D46" s="20">
        <f>16546.8+7311729.95</f>
        <v>7328276.75</v>
      </c>
      <c r="E46" s="20">
        <v>0</v>
      </c>
      <c r="F46" s="20">
        <v>0</v>
      </c>
      <c r="G46" s="20">
        <f>2014604.47+4843.92</f>
        <v>2019448.39</v>
      </c>
      <c r="H46" s="23">
        <v>0</v>
      </c>
    </row>
    <row r="47" spans="1:8">
      <c r="A47" s="10" t="s">
        <v>23</v>
      </c>
      <c r="B47" s="18">
        <v>111</v>
      </c>
      <c r="C47" s="20">
        <f t="shared" ca="1" si="5"/>
        <v>10994851.07</v>
      </c>
      <c r="D47" s="20">
        <f>8526767.47+24546.92</f>
        <v>8551314.3900000006</v>
      </c>
      <c r="E47" s="20">
        <v>0</v>
      </c>
      <c r="F47" s="20">
        <v>0</v>
      </c>
      <c r="G47" s="20">
        <v>2443536.6800000002</v>
      </c>
      <c r="H47" s="23">
        <v>0</v>
      </c>
    </row>
    <row r="48" spans="1:8" ht="28.5" customHeight="1">
      <c r="A48" s="9" t="s">
        <v>24</v>
      </c>
      <c r="B48" s="18">
        <v>112</v>
      </c>
      <c r="C48" s="20">
        <f t="shared" ca="1" si="5"/>
        <v>17056.64</v>
      </c>
      <c r="D48" s="20">
        <v>1050.6400000000001</v>
      </c>
      <c r="E48" s="20">
        <v>0</v>
      </c>
      <c r="F48" s="20">
        <v>0</v>
      </c>
      <c r="G48" s="20">
        <v>16006</v>
      </c>
      <c r="H48" s="23">
        <v>0</v>
      </c>
    </row>
    <row r="49" spans="1:8" ht="66" customHeight="1">
      <c r="A49" s="9" t="s">
        <v>25</v>
      </c>
      <c r="B49" s="18">
        <v>113</v>
      </c>
      <c r="C49" s="20">
        <f t="shared" ca="1" si="5"/>
        <v>200</v>
      </c>
      <c r="D49" s="20">
        <v>0</v>
      </c>
      <c r="E49" s="20">
        <v>0</v>
      </c>
      <c r="F49" s="20">
        <v>0</v>
      </c>
      <c r="G49" s="20">
        <v>200</v>
      </c>
      <c r="H49" s="23">
        <v>0</v>
      </c>
    </row>
    <row r="50" spans="1:8" ht="54.75" customHeight="1">
      <c r="A50" s="9" t="s">
        <v>59</v>
      </c>
      <c r="B50" s="18">
        <v>119</v>
      </c>
      <c r="C50" s="20">
        <f t="shared" ca="1" si="5"/>
        <v>12275192.58</v>
      </c>
      <c r="D50" s="20">
        <v>10289343.6</v>
      </c>
      <c r="E50" s="20">
        <v>0</v>
      </c>
      <c r="F50" s="20">
        <v>0</v>
      </c>
      <c r="G50" s="20">
        <v>1985848.98</v>
      </c>
      <c r="H50" s="23">
        <v>0</v>
      </c>
    </row>
    <row r="51" spans="1:8" ht="15" customHeight="1">
      <c r="A51" s="8" t="s">
        <v>26</v>
      </c>
      <c r="B51" s="18">
        <v>320</v>
      </c>
      <c r="C51" s="20">
        <f t="shared" ca="1" si="5"/>
        <v>4931018</v>
      </c>
      <c r="D51" s="20">
        <f ca="1">D52+D53+D54</f>
        <v>0</v>
      </c>
      <c r="E51" s="20">
        <f ca="1">E52+E53+E54</f>
        <v>4851018</v>
      </c>
      <c r="F51" s="20">
        <v>0</v>
      </c>
      <c r="G51" s="20">
        <f ca="1">G52+G53+G54</f>
        <v>80000</v>
      </c>
      <c r="H51" s="23">
        <v>0</v>
      </c>
    </row>
    <row r="52" spans="1:8" ht="51">
      <c r="A52" s="9" t="s">
        <v>27</v>
      </c>
      <c r="B52" s="18">
        <v>321</v>
      </c>
      <c r="C52" s="20">
        <f t="shared" ca="1" si="5"/>
        <v>187100</v>
      </c>
      <c r="D52" s="20">
        <v>0</v>
      </c>
      <c r="E52" s="20">
        <v>187100</v>
      </c>
      <c r="F52" s="20">
        <v>0</v>
      </c>
      <c r="G52" s="20">
        <v>0</v>
      </c>
      <c r="H52" s="23">
        <v>0</v>
      </c>
    </row>
    <row r="53" spans="1:8">
      <c r="A53" s="9" t="s">
        <v>28</v>
      </c>
      <c r="B53" s="18">
        <v>340</v>
      </c>
      <c r="C53" s="20">
        <f t="shared" ca="1" si="5"/>
        <v>4743918</v>
      </c>
      <c r="D53" s="20">
        <v>0</v>
      </c>
      <c r="E53" s="20">
        <f ca="1">6812580-1978662-170000</f>
        <v>4663918</v>
      </c>
      <c r="F53" s="20">
        <v>0</v>
      </c>
      <c r="G53" s="20">
        <v>80000</v>
      </c>
      <c r="H53" s="25">
        <v>80000</v>
      </c>
    </row>
    <row r="54" spans="1:8" ht="25.5">
      <c r="A54" s="10" t="s">
        <v>79</v>
      </c>
      <c r="B54" s="18">
        <v>340</v>
      </c>
      <c r="C54" s="20">
        <f t="shared" ca="1" si="5"/>
        <v>0</v>
      </c>
      <c r="D54" s="20">
        <v>0</v>
      </c>
      <c r="E54" s="20">
        <v>0</v>
      </c>
      <c r="F54" s="20">
        <v>0</v>
      </c>
      <c r="G54" s="20">
        <v>0</v>
      </c>
      <c r="H54" s="23">
        <v>0</v>
      </c>
    </row>
    <row r="55" spans="1:8">
      <c r="A55" s="8" t="s">
        <v>81</v>
      </c>
      <c r="B55" s="18">
        <v>350</v>
      </c>
      <c r="C55" s="20">
        <f t="shared" ca="1" si="5"/>
        <v>20000</v>
      </c>
      <c r="D55" s="20"/>
      <c r="E55" s="20">
        <v>20000</v>
      </c>
      <c r="F55" s="20"/>
      <c r="G55" s="20"/>
      <c r="H55" s="23"/>
    </row>
    <row r="56" spans="1:8" ht="15" customHeight="1">
      <c r="A56" s="8" t="s">
        <v>29</v>
      </c>
      <c r="B56" s="18">
        <v>850</v>
      </c>
      <c r="C56" s="20">
        <f t="shared" ca="1" si="5"/>
        <v>1419549.08</v>
      </c>
      <c r="D56" s="20">
        <f ca="1">D57+D58+D59</f>
        <v>1322557.3600000001</v>
      </c>
      <c r="E56" s="20">
        <v>0</v>
      </c>
      <c r="F56" s="20">
        <v>0</v>
      </c>
      <c r="G56" s="20">
        <f ca="1">G57+G58+G59</f>
        <v>96991.72</v>
      </c>
      <c r="H56" s="23">
        <v>0</v>
      </c>
    </row>
    <row r="57" spans="1:8" ht="38.25">
      <c r="A57" s="9" t="s">
        <v>30</v>
      </c>
      <c r="B57" s="18">
        <v>851</v>
      </c>
      <c r="C57" s="20">
        <f t="shared" ca="1" si="5"/>
        <v>1399795.36</v>
      </c>
      <c r="D57" s="20">
        <v>1318474.3600000001</v>
      </c>
      <c r="E57" s="20">
        <v>0</v>
      </c>
      <c r="F57" s="20">
        <v>0</v>
      </c>
      <c r="G57" s="20">
        <v>81321</v>
      </c>
      <c r="H57" s="23">
        <v>0</v>
      </c>
    </row>
    <row r="58" spans="1:8">
      <c r="A58" s="9" t="s">
        <v>31</v>
      </c>
      <c r="B58" s="18">
        <v>852</v>
      </c>
      <c r="C58" s="20">
        <f t="shared" ca="1" si="5"/>
        <v>7156.17</v>
      </c>
      <c r="D58" s="20">
        <v>3833</v>
      </c>
      <c r="E58" s="20">
        <v>0</v>
      </c>
      <c r="F58" s="20">
        <v>0</v>
      </c>
      <c r="G58" s="20">
        <v>3323.17</v>
      </c>
      <c r="H58" s="23">
        <v>0</v>
      </c>
    </row>
    <row r="59" spans="1:8">
      <c r="A59" s="9" t="s">
        <v>32</v>
      </c>
      <c r="B59" s="18">
        <v>853</v>
      </c>
      <c r="C59" s="20">
        <f t="shared" ca="1" si="5"/>
        <v>12597.55</v>
      </c>
      <c r="D59" s="20">
        <v>250</v>
      </c>
      <c r="E59" s="20">
        <v>0</v>
      </c>
      <c r="F59" s="20">
        <v>0</v>
      </c>
      <c r="G59" s="20">
        <v>12347.55</v>
      </c>
      <c r="H59" s="23">
        <v>0</v>
      </c>
    </row>
    <row r="60" spans="1:8" ht="25.5" customHeight="1">
      <c r="A60" s="8" t="s">
        <v>60</v>
      </c>
      <c r="B60" s="18">
        <v>244</v>
      </c>
      <c r="C60" s="20">
        <f t="shared" ca="1" si="5"/>
        <v>17960955.039999999</v>
      </c>
      <c r="D60" s="20">
        <f>D61</f>
        <v>10041899.439999999</v>
      </c>
      <c r="E60" s="20">
        <f ca="1">E61</f>
        <v>2936961.79</v>
      </c>
      <c r="F60" s="20">
        <v>0</v>
      </c>
      <c r="G60" s="20">
        <f ca="1">G61</f>
        <v>4982093.8099999996</v>
      </c>
      <c r="H60" s="23">
        <v>0</v>
      </c>
    </row>
    <row r="61" spans="1:8" ht="42" customHeight="1">
      <c r="A61" s="9" t="s">
        <v>77</v>
      </c>
      <c r="B61" s="18">
        <v>244</v>
      </c>
      <c r="C61" s="20">
        <f ca="1">D61+E61+F61+G61</f>
        <v>17960955.039999999</v>
      </c>
      <c r="D61" s="20">
        <f>SUM(D62:D73)-D67-D69</f>
        <v>10041899.439999999</v>
      </c>
      <c r="E61" s="20">
        <f ca="1">SUM(E62:E73)-E67-E69</f>
        <v>2936961.79</v>
      </c>
      <c r="F61" s="20">
        <v>0</v>
      </c>
      <c r="G61" s="20">
        <f ca="1">SUM(G62:G73)-G67-G69</f>
        <v>4982093.8099999996</v>
      </c>
      <c r="H61" s="23">
        <v>0</v>
      </c>
    </row>
    <row r="62" spans="1:8" ht="25.5">
      <c r="A62" s="10" t="s">
        <v>33</v>
      </c>
      <c r="B62" s="18">
        <v>244</v>
      </c>
      <c r="C62" s="20">
        <f t="shared" ca="1" si="5"/>
        <v>191608.2</v>
      </c>
      <c r="D62" s="20">
        <v>0</v>
      </c>
      <c r="E62" s="20">
        <v>0</v>
      </c>
      <c r="F62" s="20">
        <v>0</v>
      </c>
      <c r="G62" s="20">
        <v>191608.2</v>
      </c>
      <c r="H62" s="23">
        <v>0</v>
      </c>
    </row>
    <row r="63" spans="1:8">
      <c r="A63" s="10" t="s">
        <v>34</v>
      </c>
      <c r="B63" s="18">
        <v>244</v>
      </c>
      <c r="C63" s="20">
        <f t="shared" ca="1" si="5"/>
        <v>61552.43</v>
      </c>
      <c r="D63" s="20"/>
      <c r="E63" s="20">
        <v>0</v>
      </c>
      <c r="F63" s="20">
        <v>0</v>
      </c>
      <c r="G63" s="20">
        <v>61552.43</v>
      </c>
      <c r="H63" s="23">
        <v>0</v>
      </c>
    </row>
    <row r="64" spans="1:8">
      <c r="A64" s="10" t="s">
        <v>35</v>
      </c>
      <c r="B64" s="18">
        <v>244</v>
      </c>
      <c r="C64" s="20">
        <f t="shared" ca="1" si="5"/>
        <v>9148958.2699999996</v>
      </c>
      <c r="D64" s="20">
        <v>8389162.8699999992</v>
      </c>
      <c r="E64" s="20">
        <v>0</v>
      </c>
      <c r="F64" s="20">
        <v>0</v>
      </c>
      <c r="G64" s="20">
        <v>759795.4</v>
      </c>
      <c r="H64" s="23">
        <v>0</v>
      </c>
    </row>
    <row r="65" spans="1:8" ht="25.5">
      <c r="A65" s="10" t="s">
        <v>36</v>
      </c>
      <c r="B65" s="18">
        <v>244</v>
      </c>
      <c r="C65" s="20">
        <f t="shared" ca="1" si="5"/>
        <v>0</v>
      </c>
      <c r="D65" s="20"/>
      <c r="E65" s="20">
        <v>0</v>
      </c>
      <c r="F65" s="20">
        <v>0</v>
      </c>
      <c r="G65" s="20"/>
      <c r="H65" s="23">
        <v>0</v>
      </c>
    </row>
    <row r="66" spans="1:8" ht="25.5">
      <c r="A66" s="10" t="s">
        <v>62</v>
      </c>
      <c r="B66" s="18">
        <v>244</v>
      </c>
      <c r="C66" s="20">
        <f t="shared" ca="1" si="5"/>
        <v>1180684.7</v>
      </c>
      <c r="D66" s="20">
        <v>82000</v>
      </c>
      <c r="E66" s="20">
        <v>478367.19</v>
      </c>
      <c r="F66" s="20">
        <v>0</v>
      </c>
      <c r="G66" s="20">
        <v>620317.51</v>
      </c>
      <c r="H66" s="23">
        <v>0</v>
      </c>
    </row>
    <row r="67" spans="1:8" ht="65.25" customHeight="1">
      <c r="A67" s="10" t="s">
        <v>63</v>
      </c>
      <c r="B67" s="18">
        <v>244</v>
      </c>
      <c r="C67" s="20">
        <f t="shared" ca="1" si="5"/>
        <v>31038.53</v>
      </c>
      <c r="D67" s="20"/>
      <c r="E67" s="20">
        <v>0</v>
      </c>
      <c r="F67" s="20">
        <v>0</v>
      </c>
      <c r="G67" s="26">
        <v>31038.53</v>
      </c>
      <c r="H67" s="23">
        <v>0</v>
      </c>
    </row>
    <row r="68" spans="1:8">
      <c r="A68" s="10" t="s">
        <v>64</v>
      </c>
      <c r="B68" s="18">
        <v>244</v>
      </c>
      <c r="C68" s="20">
        <f ca="1">D68+E68+F68+G68</f>
        <v>1729546.1700000002</v>
      </c>
      <c r="D68" s="20">
        <v>444720.56</v>
      </c>
      <c r="E68" s="20">
        <v>37418.239999999998</v>
      </c>
      <c r="F68" s="20">
        <v>0</v>
      </c>
      <c r="G68" s="20">
        <v>1247407.3700000001</v>
      </c>
      <c r="H68" s="23">
        <v>0</v>
      </c>
    </row>
    <row r="69" spans="1:8" ht="54.75" customHeight="1">
      <c r="A69" s="10" t="s">
        <v>63</v>
      </c>
      <c r="B69" s="18">
        <v>244</v>
      </c>
      <c r="C69" s="20">
        <f t="shared" ca="1" si="5"/>
        <v>107087.97</v>
      </c>
      <c r="D69" s="20">
        <v>57210.53</v>
      </c>
      <c r="E69" s="20">
        <v>0</v>
      </c>
      <c r="F69" s="20">
        <v>0</v>
      </c>
      <c r="G69" s="26">
        <v>49877.440000000002</v>
      </c>
      <c r="H69" s="23">
        <v>0</v>
      </c>
    </row>
    <row r="70" spans="1:8">
      <c r="A70" s="10" t="s">
        <v>61</v>
      </c>
      <c r="B70" s="18">
        <v>244</v>
      </c>
      <c r="C70" s="20">
        <f t="shared" ca="1" si="5"/>
        <v>4575.3999999999996</v>
      </c>
      <c r="D70" s="20">
        <v>2287.6999999999998</v>
      </c>
      <c r="E70" s="20">
        <v>0</v>
      </c>
      <c r="F70" s="20">
        <v>0</v>
      </c>
      <c r="G70" s="20">
        <v>2287.6999999999998</v>
      </c>
      <c r="H70" s="23">
        <v>0</v>
      </c>
    </row>
    <row r="71" spans="1:8" ht="25.5">
      <c r="A71" s="10" t="s">
        <v>37</v>
      </c>
      <c r="B71" s="18">
        <v>244</v>
      </c>
      <c r="C71" s="20">
        <f t="shared" ca="1" si="5"/>
        <v>2110685</v>
      </c>
      <c r="D71" s="20"/>
      <c r="E71" s="20">
        <v>2067747</v>
      </c>
      <c r="F71" s="20">
        <v>0</v>
      </c>
      <c r="G71" s="20">
        <v>42938</v>
      </c>
      <c r="H71" s="23">
        <v>0</v>
      </c>
    </row>
    <row r="72" spans="1:8" ht="25.5">
      <c r="A72" s="10" t="s">
        <v>38</v>
      </c>
      <c r="B72" s="18">
        <v>244</v>
      </c>
      <c r="C72" s="20">
        <f t="shared" ca="1" si="5"/>
        <v>0</v>
      </c>
      <c r="D72" s="20"/>
      <c r="E72" s="20">
        <v>0</v>
      </c>
      <c r="F72" s="20">
        <v>0</v>
      </c>
      <c r="G72" s="20"/>
      <c r="H72" s="23">
        <v>0</v>
      </c>
    </row>
    <row r="73" spans="1:8" ht="25.5">
      <c r="A73" s="10" t="s">
        <v>39</v>
      </c>
      <c r="B73" s="18">
        <v>244</v>
      </c>
      <c r="C73" s="20">
        <f t="shared" ca="1" si="5"/>
        <v>3533344.87</v>
      </c>
      <c r="D73" s="20">
        <f>545872.72+540835.59+37020</f>
        <v>1123728.31</v>
      </c>
      <c r="E73" s="20">
        <f ca="1">34000+295429.36+24000</f>
        <v>353429.36</v>
      </c>
      <c r="F73" s="20">
        <v>0</v>
      </c>
      <c r="G73" s="20">
        <v>2056187.2</v>
      </c>
      <c r="H73" s="23">
        <v>0</v>
      </c>
    </row>
    <row r="74" spans="1:8" ht="16.5" customHeight="1">
      <c r="A74" s="1" t="s">
        <v>40</v>
      </c>
      <c r="B74" s="18" t="s">
        <v>75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3">
        <v>0</v>
      </c>
    </row>
    <row r="75" spans="1:8">
      <c r="A75" s="2" t="s">
        <v>41</v>
      </c>
      <c r="B75" s="18" t="s">
        <v>75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3">
        <v>0</v>
      </c>
    </row>
    <row r="76" spans="1:8" ht="25.5">
      <c r="A76" s="2" t="s">
        <v>42</v>
      </c>
      <c r="B76" s="18" t="s">
        <v>75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3">
        <v>0</v>
      </c>
    </row>
    <row r="77" spans="1:8">
      <c r="A77" s="2" t="s">
        <v>16</v>
      </c>
      <c r="B77" s="18" t="s">
        <v>75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3">
        <v>0</v>
      </c>
    </row>
    <row r="78" spans="1:8">
      <c r="A78" s="2" t="s">
        <v>43</v>
      </c>
      <c r="B78" s="18" t="s">
        <v>75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3">
        <v>0</v>
      </c>
    </row>
    <row r="79" spans="1:8" ht="25.5">
      <c r="A79" s="2" t="s">
        <v>78</v>
      </c>
      <c r="B79" s="18" t="s">
        <v>75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3">
        <v>0</v>
      </c>
    </row>
    <row r="80" spans="1:8">
      <c r="A80" s="2" t="s">
        <v>44</v>
      </c>
      <c r="B80" s="18" t="s">
        <v>75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3">
        <v>0</v>
      </c>
    </row>
    <row r="81" spans="1:8">
      <c r="A81" s="3" t="s">
        <v>45</v>
      </c>
      <c r="B81" s="18" t="s">
        <v>75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3">
        <v>0</v>
      </c>
    </row>
    <row r="82" spans="1:8">
      <c r="A82" s="1" t="s">
        <v>46</v>
      </c>
      <c r="B82" s="18" t="s">
        <v>75</v>
      </c>
      <c r="C82" s="20">
        <v>0</v>
      </c>
      <c r="D82" s="20">
        <v>0</v>
      </c>
      <c r="E82" s="20">
        <v>0</v>
      </c>
      <c r="F82" s="20">
        <v>0</v>
      </c>
      <c r="G82" s="20">
        <v>1039096.22</v>
      </c>
      <c r="H82" s="23">
        <v>0</v>
      </c>
    </row>
  </sheetData>
  <mergeCells count="16">
    <mergeCell ref="A1:H1"/>
    <mergeCell ref="A2:H2"/>
    <mergeCell ref="B6:C6"/>
    <mergeCell ref="B4:H4"/>
    <mergeCell ref="F3:H3"/>
    <mergeCell ref="A8:H8"/>
    <mergeCell ref="F13:F14"/>
    <mergeCell ref="A10:A14"/>
    <mergeCell ref="C10:H10"/>
    <mergeCell ref="C11:H11"/>
    <mergeCell ref="D12:H12"/>
    <mergeCell ref="G13:H13"/>
    <mergeCell ref="B10:B14"/>
    <mergeCell ref="C12:C14"/>
    <mergeCell ref="D13:D14"/>
    <mergeCell ref="E13:E14"/>
  </mergeCells>
  <pageMargins left="0.3" right="0.23622047244094491" top="0.31496062992125984" bottom="0.35433070866141736" header="0.31496062992125984" footer="0.31496062992125984"/>
  <pageSetup paperSize="9" scale="5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2021-05-28T07:15:27Z</dcterms:modified>
</cp:coreProperties>
</file>